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<sst xmlns="http://schemas.openxmlformats.org/spreadsheetml/2006/main" count="32" uniqueCount="32">
  <si>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</si>
  <si>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</si>
  <si>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</si>
  <si>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</si>
  <si>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</si>
  <si>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</si>
  <si>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</si>
  <si>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</si>
  <si>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</si>
  <si>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</si>
  <si>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</si>
  <si>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</si>
  <si>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</si>
  <si>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</si>
  <si>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</si>
  <si>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</si>
  <si>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</si>
  <si>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</si>
  <si>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</si>
  <si>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</si>
  <si>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 xml:space="preserve">Остаток денежных средств на 01.01.2018 г. : 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</si>
  <si>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</si>
  <si>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</si>
  <si>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</si>
  <si>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Месяц 2018 г.</t>
  </si>
  <si>
    <r>
      <rPr>
        <b/>
        <sz val="14"/>
        <color indexed="8"/>
        <rFont val="Times New Roman"/>
        <family val="1"/>
      </rPr>
      <t>ОТЧЕТ О РАСХОДОВАНИИ ДЕНЕЖНЫХ СРЕДСТВ                                                         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</si>
  <si>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2018 год</t>
  </si>
  <si>
    <t>4695,00 - замена задвижки ГВС в подвале 6-ого подъезда.</t>
  </si>
  <si>
    <t>1015,00 - ремонт трубопровода отопления кв. 18.                                                      4284,00- замена кранов в подвале и ремонт трубопроводов ХВС и ГВС кв. 86, 89.</t>
  </si>
  <si>
    <t>1325,00 - ремонт трубопровода канализации в подвале 3-ого подъезда.</t>
  </si>
  <si>
    <t>20835,00 - ремонт кровли кв. 15.</t>
  </si>
  <si>
    <t>148354,00 - замена трубопровода ХВ в подвале.                                                                            2240,00 - замена запоной арматуры на трубопроводе ГВС в подвале 2-ого подъезда.                                                                            2989,00 - замена участка стояка трубопровода ХВС в кв. 53, 54.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</si>
</sst>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1" xfId="0" applyNumberFormat="1" applyFont="1" applyBorder="1" applyAlignment="1">
      <alignment horizontal="left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Q2">
            <v>177173.42000000004</v>
          </cell>
          <cell r="R2">
            <v>5496</v>
          </cell>
          <cell r="S2">
            <v>213871</v>
          </cell>
          <cell r="T2">
            <v>219367</v>
          </cell>
          <cell r="U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Q3">
            <v>149918.02</v>
          </cell>
          <cell r="R3">
            <v>1572</v>
          </cell>
          <cell r="S3">
            <v>1006</v>
          </cell>
          <cell r="T3">
            <v>551</v>
          </cell>
          <cell r="U3">
            <v>816</v>
          </cell>
          <cell r="V3">
            <v>3945</v>
          </cell>
          <cell r="W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Q4">
            <v>100832.48999999999</v>
          </cell>
          <cell r="R4">
            <v>1422</v>
          </cell>
          <cell r="S4">
            <v>253831</v>
          </cell>
          <cell r="T4">
            <v>11734</v>
          </cell>
          <cell r="U4">
            <v>266987</v>
          </cell>
          <cell r="V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Q5">
            <v>89198.65</v>
          </cell>
          <cell r="R5">
            <v>6085</v>
          </cell>
          <cell r="S5">
            <v>58443</v>
          </cell>
          <cell r="T5">
            <v>64528</v>
          </cell>
          <cell r="U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Q6">
            <v>236200.02999999997</v>
          </cell>
          <cell r="R6">
            <v>345</v>
          </cell>
          <cell r="S6">
            <v>16525</v>
          </cell>
          <cell r="T6">
            <v>8818</v>
          </cell>
          <cell r="U6">
            <v>3072</v>
          </cell>
          <cell r="V6">
            <v>1219</v>
          </cell>
          <cell r="W6">
            <v>1222</v>
          </cell>
          <cell r="X6">
            <v>153994</v>
          </cell>
          <cell r="Y6">
            <v>185195</v>
          </cell>
          <cell r="Z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Q7">
            <v>86623.60999999997</v>
          </cell>
          <cell r="R7">
            <v>2979</v>
          </cell>
          <cell r="S7">
            <v>840</v>
          </cell>
          <cell r="T7">
            <v>1327</v>
          </cell>
          <cell r="U7">
            <v>50890</v>
          </cell>
          <cell r="V7">
            <v>56036</v>
          </cell>
          <cell r="W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S8">
            <v>8585</v>
          </cell>
          <cell r="T8">
            <v>20349</v>
          </cell>
          <cell r="U8">
            <v>2333</v>
          </cell>
          <cell r="V8">
            <v>232999</v>
          </cell>
          <cell r="W8">
            <v>1818</v>
          </cell>
          <cell r="X8">
            <v>2915</v>
          </cell>
          <cell r="Y8">
            <v>268999</v>
          </cell>
          <cell r="Z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Q9">
            <v>139874.17999999996</v>
          </cell>
          <cell r="R9">
            <v>3995</v>
          </cell>
          <cell r="S9">
            <v>3995</v>
          </cell>
          <cell r="T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Q10">
            <v>169444.18</v>
          </cell>
          <cell r="R10">
            <v>4695</v>
          </cell>
          <cell r="S10">
            <v>3898</v>
          </cell>
          <cell r="T10">
            <v>6469</v>
          </cell>
          <cell r="U10">
            <v>4719</v>
          </cell>
          <cell r="V10">
            <v>22826</v>
          </cell>
          <cell r="W10">
            <v>40000</v>
          </cell>
          <cell r="X10">
            <v>82607</v>
          </cell>
          <cell r="Y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Q11">
            <v>127730.06999999999</v>
          </cell>
          <cell r="R11">
            <v>308</v>
          </cell>
          <cell r="S11">
            <v>1187</v>
          </cell>
          <cell r="T11">
            <v>2446</v>
          </cell>
          <cell r="U11">
            <v>167714</v>
          </cell>
          <cell r="V11">
            <v>2937</v>
          </cell>
          <cell r="W11">
            <v>4902</v>
          </cell>
          <cell r="X11">
            <v>179494</v>
          </cell>
          <cell r="Y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Q12">
            <v>116115.18</v>
          </cell>
          <cell r="R12">
            <v>2517</v>
          </cell>
          <cell r="S12">
            <v>30000</v>
          </cell>
          <cell r="T12">
            <v>10003</v>
          </cell>
          <cell r="U12">
            <v>5219</v>
          </cell>
          <cell r="V12">
            <v>1831</v>
          </cell>
          <cell r="W12">
            <v>49570</v>
          </cell>
          <cell r="X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Q13">
            <v>135697.65</v>
          </cell>
          <cell r="R13">
            <v>1168</v>
          </cell>
          <cell r="S13">
            <v>6621</v>
          </cell>
          <cell r="T13">
            <v>72065</v>
          </cell>
          <cell r="U13">
            <v>79854</v>
          </cell>
          <cell r="V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Q14">
            <v>125168.92</v>
          </cell>
          <cell r="R14">
            <v>1224</v>
          </cell>
          <cell r="S14">
            <v>553</v>
          </cell>
          <cell r="T14">
            <v>6148</v>
          </cell>
          <cell r="U14">
            <v>7925</v>
          </cell>
          <cell r="V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Q15">
            <v>246605.56</v>
          </cell>
          <cell r="R15">
            <v>21902</v>
          </cell>
          <cell r="S15">
            <v>1916</v>
          </cell>
          <cell r="T15">
            <v>7846</v>
          </cell>
          <cell r="U15">
            <v>31664</v>
          </cell>
          <cell r="V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Q16">
            <v>193498.88</v>
          </cell>
          <cell r="R16">
            <v>31333</v>
          </cell>
          <cell r="S16">
            <v>2729</v>
          </cell>
          <cell r="T16">
            <v>7000</v>
          </cell>
          <cell r="U16">
            <v>41062</v>
          </cell>
          <cell r="V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Q17">
            <v>113830.45</v>
          </cell>
          <cell r="R17">
            <v>3251</v>
          </cell>
          <cell r="S17">
            <v>1259</v>
          </cell>
          <cell r="T17">
            <v>4510</v>
          </cell>
          <cell r="U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S18">
            <v>3293</v>
          </cell>
          <cell r="T18">
            <v>120000</v>
          </cell>
          <cell r="U18">
            <v>1091</v>
          </cell>
          <cell r="V18">
            <v>67400.14</v>
          </cell>
          <cell r="W18">
            <v>79050</v>
          </cell>
          <cell r="X18">
            <v>270834.14</v>
          </cell>
          <cell r="Y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Q19">
            <v>97847.83999999998</v>
          </cell>
          <cell r="R19">
            <v>978</v>
          </cell>
          <cell r="S19">
            <v>3156</v>
          </cell>
          <cell r="T19">
            <v>4134</v>
          </cell>
          <cell r="U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Q20">
            <v>89526.68</v>
          </cell>
          <cell r="R20">
            <v>50000</v>
          </cell>
          <cell r="S20">
            <v>50000</v>
          </cell>
          <cell r="T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Q21">
            <v>123710.65000000001</v>
          </cell>
          <cell r="R21">
            <v>5093</v>
          </cell>
          <cell r="S21">
            <v>93170</v>
          </cell>
          <cell r="T21">
            <v>31378</v>
          </cell>
          <cell r="U21">
            <v>1642</v>
          </cell>
          <cell r="V21">
            <v>131283</v>
          </cell>
          <cell r="W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Q22">
            <v>136113.31</v>
          </cell>
          <cell r="R22">
            <v>49000</v>
          </cell>
          <cell r="S22">
            <v>29716.86</v>
          </cell>
          <cell r="T22">
            <v>1536</v>
          </cell>
          <cell r="U22">
            <v>72194</v>
          </cell>
          <cell r="V22">
            <v>2958</v>
          </cell>
          <cell r="W22">
            <v>155404.86</v>
          </cell>
          <cell r="X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Q23">
            <v>189811.35</v>
          </cell>
          <cell r="R23">
            <v>366890</v>
          </cell>
          <cell r="S23">
            <v>9662</v>
          </cell>
          <cell r="T23">
            <v>1556</v>
          </cell>
          <cell r="U23">
            <v>1100</v>
          </cell>
          <cell r="V23">
            <v>6101</v>
          </cell>
          <cell r="W23">
            <v>385309</v>
          </cell>
          <cell r="X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Q24">
            <v>83588.76000000001</v>
          </cell>
          <cell r="R24">
            <v>17300</v>
          </cell>
          <cell r="S24">
            <v>7035</v>
          </cell>
          <cell r="T24">
            <v>8282</v>
          </cell>
          <cell r="U24">
            <v>32617</v>
          </cell>
          <cell r="V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Q25">
            <v>82854.77</v>
          </cell>
          <cell r="R25">
            <v>8929</v>
          </cell>
          <cell r="S25">
            <v>8929</v>
          </cell>
          <cell r="T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T26">
            <v>1532</v>
          </cell>
          <cell r="U26">
            <v>32250</v>
          </cell>
          <cell r="V26">
            <v>3851</v>
          </cell>
          <cell r="W26">
            <v>193910</v>
          </cell>
          <cell r="X26">
            <v>246568</v>
          </cell>
          <cell r="Y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Q27">
            <v>36383.67</v>
          </cell>
          <cell r="R27">
            <v>0</v>
          </cell>
          <cell r="S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Q28">
            <v>40897.14</v>
          </cell>
          <cell r="R28">
            <v>9942</v>
          </cell>
          <cell r="S28">
            <v>9942</v>
          </cell>
          <cell r="T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Q29">
            <v>45750.990000000005</v>
          </cell>
          <cell r="R29">
            <v>0</v>
          </cell>
          <cell r="S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Q30">
            <v>11395.2</v>
          </cell>
          <cell r="R30">
            <v>0</v>
          </cell>
          <cell r="S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Q31">
            <v>40142.450000000004</v>
          </cell>
          <cell r="R31">
            <v>0</v>
          </cell>
          <cell r="S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Q32">
            <v>10966.37</v>
          </cell>
          <cell r="R32">
            <v>0</v>
          </cell>
          <cell r="S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Q33">
            <v>63951.78999999999</v>
          </cell>
          <cell r="R33">
            <v>16550</v>
          </cell>
          <cell r="S33">
            <v>5328</v>
          </cell>
          <cell r="T33">
            <v>21878</v>
          </cell>
          <cell r="U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Q34">
            <v>10660.249999999998</v>
          </cell>
          <cell r="R34">
            <v>0</v>
          </cell>
          <cell r="S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Q35">
            <v>16502.11</v>
          </cell>
          <cell r="R35">
            <v>0</v>
          </cell>
          <cell r="S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Q36">
            <v>52352.04000000001</v>
          </cell>
          <cell r="R36">
            <v>2642</v>
          </cell>
          <cell r="S36">
            <v>23796</v>
          </cell>
          <cell r="T36">
            <v>3526</v>
          </cell>
          <cell r="U36">
            <v>29964</v>
          </cell>
          <cell r="V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Q37">
            <v>11727.919999999998</v>
          </cell>
          <cell r="R37">
            <v>0</v>
          </cell>
          <cell r="S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S38">
            <v>34230</v>
          </cell>
          <cell r="T38">
            <v>34230</v>
          </cell>
          <cell r="U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Q39">
            <v>50012.21</v>
          </cell>
          <cell r="R39">
            <v>78884</v>
          </cell>
          <cell r="S39">
            <v>78884</v>
          </cell>
          <cell r="T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Q40">
            <v>138065.44999999998</v>
          </cell>
          <cell r="R40">
            <v>1015</v>
          </cell>
          <cell r="S40">
            <v>34251</v>
          </cell>
          <cell r="T40">
            <v>551</v>
          </cell>
          <cell r="U40">
            <v>81245</v>
          </cell>
          <cell r="V40">
            <v>511</v>
          </cell>
          <cell r="W40">
            <v>511</v>
          </cell>
          <cell r="X40">
            <v>118084</v>
          </cell>
          <cell r="Y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Q41">
            <v>144543.53</v>
          </cell>
          <cell r="R41">
            <v>101545</v>
          </cell>
          <cell r="S41">
            <v>5198</v>
          </cell>
          <cell r="T41">
            <v>149694</v>
          </cell>
          <cell r="U41">
            <v>256437</v>
          </cell>
          <cell r="V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Q42">
            <v>39502.53</v>
          </cell>
          <cell r="R42">
            <v>0</v>
          </cell>
          <cell r="S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Q43">
            <v>80224.18</v>
          </cell>
          <cell r="R43">
            <v>23820</v>
          </cell>
          <cell r="S43">
            <v>56000</v>
          </cell>
          <cell r="T43">
            <v>79820</v>
          </cell>
          <cell r="U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Q44">
            <v>11369.98</v>
          </cell>
          <cell r="R44">
            <v>0</v>
          </cell>
          <cell r="S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Q45">
            <v>152815.47</v>
          </cell>
          <cell r="R45">
            <v>1626</v>
          </cell>
          <cell r="S45">
            <v>67709</v>
          </cell>
          <cell r="T45">
            <v>28000</v>
          </cell>
          <cell r="U45">
            <v>980</v>
          </cell>
          <cell r="V45">
            <v>98315</v>
          </cell>
          <cell r="W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Q46">
            <v>240525.44999999998</v>
          </cell>
          <cell r="R46">
            <v>19629</v>
          </cell>
          <cell r="S46">
            <v>2197</v>
          </cell>
          <cell r="T46">
            <v>2940</v>
          </cell>
          <cell r="U46">
            <v>8403</v>
          </cell>
          <cell r="V46">
            <v>33169</v>
          </cell>
          <cell r="W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Q47">
            <v>17210.77</v>
          </cell>
          <cell r="R47">
            <v>5093</v>
          </cell>
          <cell r="S47">
            <v>5093</v>
          </cell>
          <cell r="T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Q48">
            <v>39071.91</v>
          </cell>
          <cell r="R48">
            <v>0</v>
          </cell>
          <cell r="S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Q49">
            <v>22778.090000000004</v>
          </cell>
          <cell r="R49">
            <v>0</v>
          </cell>
          <cell r="S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Q50">
            <v>38732.049999999996</v>
          </cell>
          <cell r="R50">
            <v>17272</v>
          </cell>
          <cell r="S50">
            <v>17272</v>
          </cell>
          <cell r="T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Q51">
            <v>8981.57</v>
          </cell>
          <cell r="R51">
            <v>1380</v>
          </cell>
          <cell r="S51">
            <v>510</v>
          </cell>
          <cell r="T51">
            <v>1890</v>
          </cell>
          <cell r="U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Q52">
            <v>13216.9</v>
          </cell>
          <cell r="R52">
            <v>0</v>
          </cell>
          <cell r="S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Q53">
            <v>14586.41</v>
          </cell>
          <cell r="R53">
            <v>0</v>
          </cell>
          <cell r="S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Q54">
            <v>97439.32</v>
          </cell>
          <cell r="R54">
            <v>2037</v>
          </cell>
          <cell r="S54">
            <v>2037</v>
          </cell>
          <cell r="T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Q55">
            <v>60299.38</v>
          </cell>
          <cell r="R55">
            <v>0</v>
          </cell>
          <cell r="S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Q56">
            <v>137538.52000000002</v>
          </cell>
          <cell r="R56">
            <v>4758</v>
          </cell>
          <cell r="S56">
            <v>1484</v>
          </cell>
          <cell r="T56">
            <v>34943</v>
          </cell>
          <cell r="U56">
            <v>318981</v>
          </cell>
          <cell r="V56">
            <v>360166</v>
          </cell>
          <cell r="W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Q57">
            <v>87606.89</v>
          </cell>
          <cell r="R57">
            <v>2836</v>
          </cell>
          <cell r="S57">
            <v>1172</v>
          </cell>
          <cell r="T57">
            <v>20306</v>
          </cell>
          <cell r="U57">
            <v>24314</v>
          </cell>
          <cell r="V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T58">
            <v>15000</v>
          </cell>
          <cell r="U58">
            <v>8527</v>
          </cell>
          <cell r="V58">
            <v>1457</v>
          </cell>
          <cell r="W58">
            <v>18890</v>
          </cell>
          <cell r="X58">
            <v>29760</v>
          </cell>
          <cell r="Y58">
            <v>82563</v>
          </cell>
          <cell r="Z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Q59">
            <v>86141.52</v>
          </cell>
          <cell r="R59">
            <v>515</v>
          </cell>
          <cell r="S59">
            <v>37015</v>
          </cell>
          <cell r="T59">
            <v>168673</v>
          </cell>
          <cell r="U59">
            <v>96000</v>
          </cell>
          <cell r="V59">
            <v>1941</v>
          </cell>
          <cell r="W59">
            <v>511</v>
          </cell>
          <cell r="X59">
            <v>304655</v>
          </cell>
          <cell r="Y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Q60">
            <v>88669.47</v>
          </cell>
          <cell r="R60">
            <v>30974.1</v>
          </cell>
          <cell r="S60">
            <v>3143</v>
          </cell>
          <cell r="T60">
            <v>468</v>
          </cell>
          <cell r="U60">
            <v>34585.1</v>
          </cell>
          <cell r="V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Q61">
            <v>146363.97</v>
          </cell>
          <cell r="R61">
            <v>1158</v>
          </cell>
          <cell r="S61">
            <v>3032</v>
          </cell>
          <cell r="T61">
            <v>14480</v>
          </cell>
          <cell r="U61">
            <v>42927</v>
          </cell>
          <cell r="V61">
            <v>7940</v>
          </cell>
          <cell r="W61">
            <v>69537</v>
          </cell>
          <cell r="X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Q62">
            <v>100646.75</v>
          </cell>
          <cell r="R62">
            <v>0</v>
          </cell>
          <cell r="S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Q63">
            <v>102708.21</v>
          </cell>
          <cell r="R63">
            <v>2825</v>
          </cell>
          <cell r="S63">
            <v>12544</v>
          </cell>
          <cell r="T63">
            <v>439</v>
          </cell>
          <cell r="U63">
            <v>15808</v>
          </cell>
          <cell r="V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Q64">
            <v>82558.12</v>
          </cell>
          <cell r="R64">
            <v>716</v>
          </cell>
          <cell r="S64">
            <v>1782</v>
          </cell>
          <cell r="T64">
            <v>1058</v>
          </cell>
          <cell r="U64">
            <v>3556</v>
          </cell>
          <cell r="V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Q65">
            <v>13831.7</v>
          </cell>
          <cell r="R65">
            <v>1764</v>
          </cell>
          <cell r="S65">
            <v>1764</v>
          </cell>
          <cell r="T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Q66">
            <v>9307.37</v>
          </cell>
          <cell r="R66">
            <v>0</v>
          </cell>
          <cell r="S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Q67">
            <v>105520.25</v>
          </cell>
          <cell r="R67">
            <v>892</v>
          </cell>
          <cell r="S67">
            <v>4023</v>
          </cell>
          <cell r="T67">
            <v>5804</v>
          </cell>
          <cell r="U67">
            <v>472</v>
          </cell>
          <cell r="V67">
            <v>7689</v>
          </cell>
          <cell r="W67">
            <v>3104</v>
          </cell>
          <cell r="X67">
            <v>21984</v>
          </cell>
          <cell r="Y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Q68">
            <v>81376.95</v>
          </cell>
          <cell r="R68">
            <v>67002</v>
          </cell>
          <cell r="S68">
            <v>67002</v>
          </cell>
          <cell r="T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Q69">
            <v>12571.609999999997</v>
          </cell>
          <cell r="R69">
            <v>5468</v>
          </cell>
          <cell r="S69">
            <v>4695</v>
          </cell>
          <cell r="T69">
            <v>10163</v>
          </cell>
          <cell r="U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Q70">
            <v>103423.28999999998</v>
          </cell>
          <cell r="R70">
            <v>116891</v>
          </cell>
          <cell r="S70">
            <v>2663</v>
          </cell>
          <cell r="T70">
            <v>2862</v>
          </cell>
          <cell r="U70">
            <v>94725</v>
          </cell>
          <cell r="V70">
            <v>3568</v>
          </cell>
          <cell r="W70">
            <v>220709</v>
          </cell>
          <cell r="X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Q71">
            <v>108138.83000000002</v>
          </cell>
          <cell r="R71">
            <v>46996</v>
          </cell>
          <cell r="S71">
            <v>639</v>
          </cell>
          <cell r="T71">
            <v>47635</v>
          </cell>
          <cell r="U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Q72">
            <v>120431.51999999999</v>
          </cell>
          <cell r="R72">
            <v>6244</v>
          </cell>
          <cell r="S72">
            <v>6244</v>
          </cell>
          <cell r="T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Q73">
            <v>311902.43000000005</v>
          </cell>
          <cell r="R73">
            <v>13772</v>
          </cell>
          <cell r="S73">
            <v>137350</v>
          </cell>
          <cell r="T73">
            <v>28542</v>
          </cell>
          <cell r="U73">
            <v>6132</v>
          </cell>
          <cell r="V73">
            <v>4037</v>
          </cell>
          <cell r="W73">
            <v>189833</v>
          </cell>
          <cell r="X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Q74">
            <v>372806.96</v>
          </cell>
          <cell r="R74">
            <v>345</v>
          </cell>
          <cell r="S74">
            <v>105007</v>
          </cell>
          <cell r="T74">
            <v>13618</v>
          </cell>
          <cell r="U74">
            <v>980</v>
          </cell>
          <cell r="V74">
            <v>119950</v>
          </cell>
          <cell r="W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Q75">
            <v>48478.520000000004</v>
          </cell>
          <cell r="R75">
            <v>11402</v>
          </cell>
          <cell r="S75">
            <v>147</v>
          </cell>
          <cell r="T75">
            <v>11549</v>
          </cell>
          <cell r="U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Q76">
            <v>308578.85</v>
          </cell>
          <cell r="R76">
            <v>208000</v>
          </cell>
          <cell r="S76">
            <v>2494</v>
          </cell>
          <cell r="T76">
            <v>15458</v>
          </cell>
          <cell r="U76">
            <v>86216</v>
          </cell>
          <cell r="V76">
            <v>1407</v>
          </cell>
          <cell r="W76">
            <v>313575</v>
          </cell>
          <cell r="X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Q77">
            <v>303566.86000000004</v>
          </cell>
          <cell r="R77">
            <v>5035</v>
          </cell>
          <cell r="S77">
            <v>18038</v>
          </cell>
          <cell r="T77">
            <v>2653</v>
          </cell>
          <cell r="U77">
            <v>25726</v>
          </cell>
          <cell r="V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Q78">
            <v>135363.58000000002</v>
          </cell>
          <cell r="R78">
            <v>4695</v>
          </cell>
          <cell r="S78">
            <v>5299</v>
          </cell>
          <cell r="T78">
            <v>1325</v>
          </cell>
          <cell r="U78">
            <v>20835</v>
          </cell>
          <cell r="V78">
            <v>153583</v>
          </cell>
          <cell r="W78">
            <v>185737</v>
          </cell>
          <cell r="X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Q79">
            <v>229590.09</v>
          </cell>
          <cell r="R79">
            <v>28000</v>
          </cell>
          <cell r="S79">
            <v>13798</v>
          </cell>
          <cell r="T79">
            <v>20306</v>
          </cell>
          <cell r="U79">
            <v>27090</v>
          </cell>
          <cell r="V79">
            <v>980</v>
          </cell>
          <cell r="W79">
            <v>90174</v>
          </cell>
          <cell r="X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Q80">
            <v>185641.41999999998</v>
          </cell>
          <cell r="R80">
            <v>5552</v>
          </cell>
          <cell r="S80">
            <v>1381</v>
          </cell>
          <cell r="T80">
            <v>14923</v>
          </cell>
          <cell r="U80">
            <v>4879</v>
          </cell>
          <cell r="V80">
            <v>168132</v>
          </cell>
          <cell r="W80">
            <v>194867</v>
          </cell>
          <cell r="X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Q81">
            <v>121830.70000000003</v>
          </cell>
          <cell r="R81">
            <v>2329</v>
          </cell>
          <cell r="S81">
            <v>369</v>
          </cell>
          <cell r="T81">
            <v>160394</v>
          </cell>
          <cell r="U81">
            <v>163092</v>
          </cell>
          <cell r="V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Q82">
            <v>74859.25</v>
          </cell>
          <cell r="R82">
            <v>4288</v>
          </cell>
          <cell r="S82">
            <v>70860</v>
          </cell>
          <cell r="T82">
            <v>7001</v>
          </cell>
          <cell r="U82">
            <v>82149</v>
          </cell>
          <cell r="V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Q83">
            <v>10776.669999999998</v>
          </cell>
          <cell r="R83">
            <v>0</v>
          </cell>
          <cell r="S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Q84">
            <v>16593.730000000003</v>
          </cell>
          <cell r="R84">
            <v>0</v>
          </cell>
          <cell r="S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Q85">
            <v>249902.79</v>
          </cell>
          <cell r="R85">
            <v>49720</v>
          </cell>
          <cell r="S85">
            <v>94446</v>
          </cell>
          <cell r="T85">
            <v>171575</v>
          </cell>
          <cell r="U85">
            <v>52275</v>
          </cell>
          <cell r="V85">
            <v>39228</v>
          </cell>
          <cell r="W85">
            <v>3920</v>
          </cell>
          <cell r="X85">
            <v>411164</v>
          </cell>
          <cell r="Y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Q86">
            <v>137835.96000000002</v>
          </cell>
          <cell r="R86">
            <v>718</v>
          </cell>
          <cell r="S86">
            <v>74006</v>
          </cell>
          <cell r="T86">
            <v>74724</v>
          </cell>
          <cell r="U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Q87">
            <v>179420.47999999998</v>
          </cell>
          <cell r="R87">
            <v>163358</v>
          </cell>
          <cell r="S87">
            <v>4183</v>
          </cell>
          <cell r="T87">
            <v>16968</v>
          </cell>
          <cell r="U87">
            <v>3173</v>
          </cell>
          <cell r="V87">
            <v>1611</v>
          </cell>
          <cell r="W87">
            <v>189293</v>
          </cell>
          <cell r="X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Q88">
            <v>518194.05000000005</v>
          </cell>
          <cell r="R88">
            <v>345</v>
          </cell>
          <cell r="S88">
            <v>2907</v>
          </cell>
          <cell r="T88">
            <v>1771</v>
          </cell>
          <cell r="U88">
            <v>28479</v>
          </cell>
          <cell r="V88">
            <v>17761</v>
          </cell>
          <cell r="W88">
            <v>5354</v>
          </cell>
          <cell r="X88">
            <v>371000</v>
          </cell>
          <cell r="Y88">
            <v>11407</v>
          </cell>
          <cell r="Z88">
            <v>439024</v>
          </cell>
          <cell r="AA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Q89">
            <v>203769.69000000003</v>
          </cell>
          <cell r="R89">
            <v>396</v>
          </cell>
          <cell r="S89">
            <v>980</v>
          </cell>
          <cell r="T89">
            <v>185372</v>
          </cell>
          <cell r="U89">
            <v>228631</v>
          </cell>
          <cell r="V89">
            <v>2714</v>
          </cell>
          <cell r="W89">
            <v>418093</v>
          </cell>
          <cell r="X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Q90">
            <v>22320.899999999998</v>
          </cell>
          <cell r="R90">
            <v>2940</v>
          </cell>
          <cell r="S90">
            <v>2940</v>
          </cell>
          <cell r="T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Q91">
            <v>606401.2899999999</v>
          </cell>
          <cell r="R91">
            <v>1595</v>
          </cell>
          <cell r="S91">
            <v>3622</v>
          </cell>
          <cell r="T91">
            <v>1571</v>
          </cell>
          <cell r="U91">
            <v>505962</v>
          </cell>
          <cell r="V91">
            <v>120000</v>
          </cell>
          <cell r="W91">
            <v>6499</v>
          </cell>
          <cell r="X91">
            <v>19464</v>
          </cell>
          <cell r="Y91">
            <v>39666</v>
          </cell>
          <cell r="Z91">
            <v>1527</v>
          </cell>
          <cell r="AA91">
            <v>699906</v>
          </cell>
          <cell r="AB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Q92">
            <v>11243.269999999999</v>
          </cell>
          <cell r="R92">
            <v>0</v>
          </cell>
          <cell r="S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114.68</v>
          </cell>
          <cell r="R93">
            <v>0</v>
          </cell>
          <cell r="S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S94">
            <v>0</v>
          </cell>
          <cell r="T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S95">
            <v>0</v>
          </cell>
          <cell r="T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Q96">
            <v>120098.68999999999</v>
          </cell>
          <cell r="R96">
            <v>4487</v>
          </cell>
          <cell r="S96">
            <v>203198</v>
          </cell>
          <cell r="T96">
            <v>39389</v>
          </cell>
          <cell r="U96">
            <v>247074</v>
          </cell>
          <cell r="V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Q97">
            <v>98760.57</v>
          </cell>
          <cell r="R97">
            <v>2904</v>
          </cell>
          <cell r="S97">
            <v>6921</v>
          </cell>
          <cell r="T97">
            <v>427</v>
          </cell>
          <cell r="U97">
            <v>10252</v>
          </cell>
          <cell r="V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Q98">
            <v>13715.21</v>
          </cell>
          <cell r="R98">
            <v>0</v>
          </cell>
          <cell r="S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Q99">
            <v>6419.22</v>
          </cell>
          <cell r="R99">
            <v>0</v>
          </cell>
          <cell r="S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Q100">
            <v>10480.710000000001</v>
          </cell>
          <cell r="R100">
            <v>0</v>
          </cell>
          <cell r="S100">
            <v>10480.710000000001</v>
          </cell>
        </row>
        <row r="101">
          <cell r="A101" t="str">
            <v>ИТОГО:</v>
          </cell>
          <cell r="B101">
            <v>342478.5700000001</v>
          </cell>
          <cell r="C101">
            <v>19358252.76</v>
          </cell>
          <cell r="D101">
            <v>612905.21</v>
          </cell>
          <cell r="E101">
            <v>954218.66</v>
          </cell>
          <cell r="F101">
            <v>928996.1699999996</v>
          </cell>
          <cell r="G101">
            <v>865131.4099999999</v>
          </cell>
          <cell r="H101">
            <v>893744.9800000002</v>
          </cell>
          <cell r="I101">
            <v>979606.6800000002</v>
          </cell>
          <cell r="J101">
            <v>894754.1199999999</v>
          </cell>
          <cell r="K101">
            <v>950563.9399999997</v>
          </cell>
          <cell r="L101">
            <v>906452.3300000003</v>
          </cell>
          <cell r="M101">
            <v>873717.65</v>
          </cell>
          <cell r="N101">
            <v>943060.4</v>
          </cell>
          <cell r="O101">
            <v>957069.4900000001</v>
          </cell>
          <cell r="P101">
            <v>208086.82000000004</v>
          </cell>
          <cell r="Q101">
            <v>10838932.15</v>
          </cell>
          <cell r="R101">
            <v>477055</v>
          </cell>
          <cell r="S101">
            <v>291029</v>
          </cell>
          <cell r="T101">
            <v>169663.86</v>
          </cell>
          <cell r="U101">
            <v>915917.1</v>
          </cell>
          <cell r="V101">
            <v>1272869</v>
          </cell>
          <cell r="W101">
            <v>802053</v>
          </cell>
          <cell r="X101">
            <v>121727</v>
          </cell>
          <cell r="Y101">
            <v>980</v>
          </cell>
          <cell r="Z101">
            <v>579390</v>
          </cell>
          <cell r="AA101">
            <v>2420551</v>
          </cell>
          <cell r="AB101">
            <v>1170785.1400000001</v>
          </cell>
          <cell r="AC101">
            <v>535619</v>
          </cell>
          <cell r="AD101">
            <v>0</v>
          </cell>
          <cell r="AE101">
            <v>8747387.1</v>
          </cell>
          <cell r="AF101">
            <v>21449797.810000006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7">
      <selection activeCell="J27" sqref="J22:J27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5">
        <v>2120</v>
      </c>
      <c r="B1" s="24"/>
      <c r="C1" s="24"/>
      <c r="D1" s="24"/>
      <c r="E1" s="24"/>
    </row>
    <row r="2" spans="1:5" ht="24.75" customHeight="1">
      <c r="A2" s="26" t="s">
        <v>21</v>
      </c>
      <c r="B2" s="26"/>
      <c r="C2" s="26"/>
      <c r="D2" s="26"/>
      <c r="E2" s="26"/>
    </row>
    <row r="3" spans="1:5" ht="41.25" customHeight="1">
      <c r="A3" s="27" t="s">
        <v>25</v>
      </c>
      <c r="B3" s="28"/>
      <c r="C3" s="28"/>
      <c r="D3" s="28"/>
      <c r="E3" s="28"/>
    </row>
    <row r="4" spans="1:5" ht="15" customHeight="1">
      <c r="A4" s="29" t="s">
        <v>26</v>
      </c>
      <c r="B4" s="30"/>
      <c r="C4" s="30"/>
      <c r="D4" s="30"/>
      <c r="E4" s="30"/>
    </row>
    <row r="5" spans="1:5" ht="30.75" customHeight="1">
      <c r="A5" s="25" t="str">
        <f>VLOOKUP(A1,'[1]ТР 2018'!$A$1:$AH$101,2,0)</f>
        <v>ул.Черняховского д.54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VLOOKUP(A1,'[1]ТР 2018'!$A$1:$AH$101,3,0)</f>
        <v>4258.2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4">
        <f>E7*E6</f>
        <v>11795.214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24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20</v>
      </c>
      <c r="B11" s="20"/>
      <c r="C11" s="20"/>
      <c r="D11" s="20"/>
      <c r="E11" s="16">
        <f>VLOOKUP(A1,'[1]ТР 2018'!$A$1:$AH$101,4,0)</f>
        <v>371294.43000000005</v>
      </c>
    </row>
    <row r="12" spans="1:5" ht="31.5">
      <c r="A12" s="3">
        <v>1</v>
      </c>
      <c r="B12" s="11" t="s">
        <v>4</v>
      </c>
      <c r="C12" s="7">
        <f>VLOOKUP(A1,'[1]ТР 2018'!$A$1:$AH$101,5,0)</f>
        <v>8612.21</v>
      </c>
      <c r="D12" s="7">
        <f>VLOOKUP(A1,'[1]ТР 2018'!$A$1:$AH$101,19,0)</f>
        <v>4695</v>
      </c>
      <c r="E12" s="9" t="s">
        <v>27</v>
      </c>
    </row>
    <row r="13" spans="1:5" ht="80.25" customHeight="1">
      <c r="A13" s="3">
        <v>2</v>
      </c>
      <c r="B13" s="11" t="s">
        <v>5</v>
      </c>
      <c r="C13" s="7">
        <f>VLOOKUP(A1,'[1]ТР 2018'!$A$1:$AH$101,6,0)</f>
        <v>12159.46</v>
      </c>
      <c r="D13" s="7">
        <f>VLOOKUP(A1,'[1]ТР 2018'!$A$1:$AH$101,20,0)</f>
        <v>5299</v>
      </c>
      <c r="E13" s="9" t="s">
        <v>28</v>
      </c>
    </row>
    <row r="14" spans="1:5" ht="15.75" customHeight="1">
      <c r="A14" s="3">
        <v>3</v>
      </c>
      <c r="B14" s="11" t="s">
        <v>6</v>
      </c>
      <c r="C14" s="7">
        <f>VLOOKUP(A1,'[1]ТР 2018'!$A$1:$AH$101,7,0)</f>
        <v>11917.73</v>
      </c>
      <c r="D14" s="7">
        <f>VLOOKUP(A1,'[1]ТР 2018'!$A$1:$AH$101,21,0)</f>
        <v>0</v>
      </c>
      <c r="E14" s="9"/>
    </row>
    <row r="15" spans="1:5" ht="31.5">
      <c r="A15" s="3">
        <v>4</v>
      </c>
      <c r="B15" s="11" t="s">
        <v>7</v>
      </c>
      <c r="C15" s="7">
        <f>VLOOKUP(A1,'[1]ТР 2018'!$A$1:$AH$101,8,0)</f>
        <v>10382.58</v>
      </c>
      <c r="D15" s="7">
        <f>VLOOKUP(A1,'[1]ТР 2018'!$A$1:$AH$101,22,0)</f>
        <v>1325</v>
      </c>
      <c r="E15" s="9" t="s">
        <v>29</v>
      </c>
    </row>
    <row r="16" spans="1:5" ht="15.75">
      <c r="A16" s="3">
        <v>5</v>
      </c>
      <c r="B16" s="11" t="s">
        <v>8</v>
      </c>
      <c r="C16" s="7">
        <f>VLOOKUP(A1,'[1]ТР 2018'!$A$1:$AH$101,9,0)</f>
        <v>10826.6</v>
      </c>
      <c r="D16" s="7">
        <f>VLOOKUP(A1,'[1]ТР 2018'!$A$1:$AH$101,23,0)</f>
        <v>20835</v>
      </c>
      <c r="E16" s="9" t="s">
        <v>30</v>
      </c>
    </row>
    <row r="17" spans="1:5" ht="15.75">
      <c r="A17" s="3">
        <v>6</v>
      </c>
      <c r="B17" s="4" t="s">
        <v>9</v>
      </c>
      <c r="C17" s="7">
        <f>VLOOKUP(A1,'[1]ТР 2018'!$A$1:$AH$101,10,0)</f>
        <v>11800.86</v>
      </c>
      <c r="D17" s="7">
        <f>VLOOKUP(A1,'[1]ТР 2018'!$A$1:$AH$101,24,0)</f>
        <v>0</v>
      </c>
      <c r="E17" s="9"/>
    </row>
    <row r="18" spans="1:5" ht="15.75">
      <c r="A18" s="3">
        <v>7</v>
      </c>
      <c r="B18" s="4" t="s">
        <v>10</v>
      </c>
      <c r="C18" s="7">
        <f>VLOOKUP(A1,'[1]ТР 2018'!$A$1:$AH$101,11,0)</f>
        <v>11120.82</v>
      </c>
      <c r="D18" s="7">
        <f>VLOOKUP(A1,'[1]ТР 2018'!$A$1:$AH$101,25,0)</f>
        <v>0</v>
      </c>
      <c r="E18" s="9"/>
    </row>
    <row r="19" spans="1:5" ht="15.75">
      <c r="A19" s="3">
        <v>8</v>
      </c>
      <c r="B19" s="4" t="s">
        <v>11</v>
      </c>
      <c r="C19" s="7">
        <f>VLOOKUP(A1,'[1]ТР 2018'!$A$1:$AH$101,12,0)</f>
        <v>11623.92</v>
      </c>
      <c r="D19" s="7">
        <f>VLOOKUP(A1,'[1]ТР 2018'!$A$1:$AH$101,26,0)</f>
        <v>0</v>
      </c>
      <c r="E19" s="9"/>
    </row>
    <row r="20" spans="1:5" ht="15.75">
      <c r="A20" s="3">
        <v>9</v>
      </c>
      <c r="B20" s="4" t="s">
        <v>12</v>
      </c>
      <c r="C20" s="7">
        <f>VLOOKUP(A1,'[1]ТР 2018'!$A$1:$AH$101,13,0)</f>
        <v>11148.19</v>
      </c>
      <c r="D20" s="7">
        <f>VLOOKUP(A1,'[1]ТР 2018'!$A$1:$AH$101,27,0)</f>
        <v>0</v>
      </c>
      <c r="E20" s="9"/>
    </row>
    <row r="21" spans="1:5" ht="15.75">
      <c r="A21" s="3">
        <v>10</v>
      </c>
      <c r="B21" s="4" t="s">
        <v>13</v>
      </c>
      <c r="C21" s="7">
        <f>VLOOKUP(A1,'[1]ТР 2018'!$A$1:$AH$101,14,0)</f>
        <v>10979.45</v>
      </c>
      <c r="D21" s="7">
        <f>VLOOKUP(A1,'[1]ТР 2018'!$A$1:$AH$101,28,0)</f>
        <v>0</v>
      </c>
      <c r="E21" s="9"/>
    </row>
    <row r="22" spans="1:5" ht="110.25">
      <c r="A22" s="3">
        <v>11</v>
      </c>
      <c r="B22" s="11" t="s">
        <v>14</v>
      </c>
      <c r="C22" s="7">
        <f>VLOOKUP(A1,'[1]ТР 2018'!$A$1:$AH$101,15,0)</f>
        <v>12448.1</v>
      </c>
      <c r="D22" s="7">
        <f>VLOOKUP(A1,'[1]ТР 2018'!$A$1:$AH$101,29,0)</f>
        <v>153583</v>
      </c>
      <c r="E22" s="9" t="s">
        <v>31</v>
      </c>
    </row>
    <row r="23" spans="1:5" ht="16.5" customHeight="1">
      <c r="A23" s="3">
        <v>12</v>
      </c>
      <c r="B23" s="11" t="s">
        <v>15</v>
      </c>
      <c r="C23" s="7">
        <f>VLOOKUP(A1,'[1]ТР 2018'!$A$1:$AH$101,16,0)</f>
        <v>12343.66</v>
      </c>
      <c r="D23" s="7">
        <f>VLOOKUP(A1,'[1]ТР 2018'!$A$1:$AH$101,30,0)</f>
        <v>0</v>
      </c>
      <c r="E23" s="9"/>
    </row>
    <row r="24" spans="1:5" ht="15.75">
      <c r="A24" s="22" t="s">
        <v>16</v>
      </c>
      <c r="B24" s="23"/>
      <c r="C24" s="8">
        <f>SUM(C12:C23)</f>
        <v>135363.58000000002</v>
      </c>
      <c r="D24" s="8">
        <f>SUM(D12:D23)</f>
        <v>185737</v>
      </c>
      <c r="E24" s="10"/>
    </row>
    <row r="25" spans="1:5" ht="15.75">
      <c r="A25" s="19" t="s">
        <v>23</v>
      </c>
      <c r="B25" s="20"/>
      <c r="C25" s="20"/>
      <c r="D25" s="20"/>
      <c r="E25" s="17">
        <f>E11+C24-D24</f>
        <v>320921.01000000007</v>
      </c>
    </row>
    <row r="29" spans="1:5" ht="18.75">
      <c r="A29" s="18" t="s">
        <v>22</v>
      </c>
      <c r="B29" s="18"/>
      <c r="C29" s="18"/>
      <c r="D29" s="18"/>
      <c r="E29" s="18"/>
    </row>
    <row r="30" spans="1:5" ht="18.75">
      <c r="A30" s="6"/>
      <c r="B30" s="6"/>
      <c r="C30" s="6"/>
      <c r="D30" s="6"/>
      <c r="E30" s="6"/>
    </row>
    <row r="31" spans="1:5" ht="18.75">
      <c r="A31" s="6"/>
      <c r="B31" s="6"/>
      <c r="C31" s="6"/>
      <c r="D31" s="6"/>
      <c r="E31" s="6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2"/>
      <c r="C5" s="12"/>
      <c r="D5" s="12"/>
      <c r="E5" s="12"/>
      <c r="F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2019-03-06T11:37:04Z</cp:lastPrinted>
  <dcterms:created xsi:type="dcterms:W3CDTF">2016-02-16T05:22:24Z</dcterms:created>
  <dcterms:modified xsi:type="dcterms:W3CDTF">2019-03-21T13:01:05Z</dcterms:modified>
  <cp:category/>
  <cp:version/>
  <cp:contentType/>
  <cp:contentStatus/>
</cp:coreProperties>
</file>